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https://brabers.sharepoint.com/sites/agrc/Financien/"/>
    </mc:Choice>
  </mc:AlternateContent>
  <xr:revisionPtr revIDLastSave="29" documentId="8_{625DCFB2-5D45-4B11-A037-E2CC7EE5B4B0}" xr6:coauthVersionLast="47" xr6:coauthVersionMax="47" xr10:uidLastSave="{3E7F539E-458C-4568-9398-F04516F5569E}"/>
  <bookViews>
    <workbookView xWindow="5070" yWindow="915" windowWidth="38700" windowHeight="20685" firstSheet="1" activeTab="1" xr2:uid="{00000000-000D-0000-FFFF-FFFF00000000}"/>
  </bookViews>
  <sheets>
    <sheet name="Vragenlijst" sheetId="2" r:id="rId1"/>
    <sheet name="Resultaat" sheetId="1" r:id="rId2"/>
  </sheets>
  <definedNames>
    <definedName name="_xlnm._FilterDatabase" localSheetId="1" hidden="1">Resultaat!$A$2:$B$20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1" i="1" l="1"/>
  <c r="B29" i="2"/>
  <c r="D21" i="2"/>
  <c r="D20" i="2" l="1"/>
  <c r="D6" i="2"/>
  <c r="C4" i="2" l="1"/>
  <c r="C18" i="2"/>
  <c r="C14" i="2"/>
  <c r="C10" i="2"/>
  <c r="C6" i="2"/>
  <c r="D18" i="2" l="1"/>
  <c r="D15" i="2"/>
  <c r="D14" i="2" l="1"/>
  <c r="D8" i="2" l="1"/>
  <c r="B21" i="1" l="1"/>
  <c r="C21" i="2" s="1"/>
  <c r="B34" i="2"/>
  <c r="B28" i="2"/>
  <c r="B35" i="2" l="1"/>
  <c r="D16" i="2"/>
  <c r="D12" i="2"/>
  <c r="D11" i="2"/>
  <c r="D10" i="2"/>
  <c r="D4" i="2" l="1"/>
  <c r="B33" i="2" l="1"/>
  <c r="C12" i="2"/>
  <c r="C16" i="2"/>
  <c r="B32" i="2" l="1"/>
  <c r="B30" i="2"/>
  <c r="B40" i="2" l="1"/>
  <c r="B31" i="2" l="1"/>
  <c r="B39" i="2" s="1"/>
</calcChain>
</file>

<file path=xl/sharedStrings.xml><?xml version="1.0" encoding="utf-8"?>
<sst xmlns="http://schemas.openxmlformats.org/spreadsheetml/2006/main" count="70" uniqueCount="53">
  <si>
    <t>Question</t>
  </si>
  <si>
    <t>Options</t>
  </si>
  <si>
    <t>Kosten</t>
  </si>
  <si>
    <t>1. Are you a Manufacturer or a Distributor?</t>
  </si>
  <si>
    <t>-</t>
  </si>
  <si>
    <t xml:space="preserve">2. Do you want to use the Agro CloSer Websupplier or Webbuyer portal? </t>
  </si>
  <si>
    <r>
      <t xml:space="preserve">3. </t>
    </r>
    <r>
      <rPr>
        <b/>
        <sz val="11"/>
        <rFont val="Century Gothic"/>
        <family val="2"/>
        <scheme val="minor"/>
      </rPr>
      <t>Do you want to use the Agro CloSer message types and/or another format?</t>
    </r>
  </si>
  <si>
    <t>a. Do you want to use EDI ORDER &amp; DESADV conform the Agro CloSer format?</t>
  </si>
  <si>
    <t>b. Do you want to use additional message types conform the Agro CloSer format?</t>
  </si>
  <si>
    <t>bi. If yes, please fill in the number of additional message types:</t>
  </si>
  <si>
    <t>c. Do you want to use EDI ORDER &amp; DESADV conform another format?</t>
  </si>
  <si>
    <t>d. Do you want to use additional message types conform another format?</t>
  </si>
  <si>
    <t>di. If yes, please fill in the number of additional message types:</t>
  </si>
  <si>
    <t>4. How many messages you think you will be sending monthly?</t>
  </si>
  <si>
    <t>5. Do you already have a GLN code for every individual business location</t>
  </si>
  <si>
    <t>a. For how many individual business locations do you need a GLN code?</t>
  </si>
  <si>
    <t>Overview specific cost items:</t>
  </si>
  <si>
    <t>Amount</t>
  </si>
  <si>
    <t>Frequency</t>
  </si>
  <si>
    <t xml:space="preserve">Annual fee Membership contribution Agro CloSer                         </t>
  </si>
  <si>
    <t>yearly</t>
  </si>
  <si>
    <t>Annual fee membership AgroConnect</t>
  </si>
  <si>
    <t xml:space="preserve">Entrance fee Agro CloSer              </t>
  </si>
  <si>
    <t>one-off</t>
  </si>
  <si>
    <t xml:space="preserve">Connection via Websupplier / Webbuyer Portal </t>
  </si>
  <si>
    <t>Connection Agro CloSer platform:</t>
  </si>
  <si>
    <t xml:space="preserve">Operating costs Agro CloSer platform: </t>
  </si>
  <si>
    <t>monthly</t>
  </si>
  <si>
    <t>Entrance fee GLN code(s)</t>
  </si>
  <si>
    <t>Annual fee GLN code(s)</t>
  </si>
  <si>
    <t>Distinguish one-off / annual costs</t>
  </si>
  <si>
    <t>Total one-off costs</t>
  </si>
  <si>
    <t>total annual costs</t>
  </si>
  <si>
    <t>Track &amp; Trace Kostenplaatje Rekenhulp</t>
  </si>
  <si>
    <t xml:space="preserve">Eenmalige kosten </t>
  </si>
  <si>
    <t>Ongeacht type bedrijf</t>
  </si>
  <si>
    <t>Fabrikant</t>
  </si>
  <si>
    <t>Distributeur</t>
  </si>
  <si>
    <t xml:space="preserve">Kosten entreegeld Agro CloSer                                 </t>
  </si>
  <si>
    <t>Aansluiting via Websupplier / Webbuyer Portal</t>
  </si>
  <si>
    <t>Aansluiting Agro CloSer platform:</t>
  </si>
  <si>
    <r>
      <t xml:space="preserve">   EDI ORDER &amp; DESADV, </t>
    </r>
    <r>
      <rPr>
        <b/>
        <sz val="11"/>
        <color theme="1"/>
        <rFont val="Arial"/>
        <family val="2"/>
      </rPr>
      <t xml:space="preserve">Stichting Agro CloSer formaat </t>
    </r>
  </si>
  <si>
    <r>
      <t xml:space="preserve">   EDI per aanvullend berichttype, </t>
    </r>
    <r>
      <rPr>
        <b/>
        <sz val="11"/>
        <color rgb="FF000000"/>
        <rFont val="Arial"/>
        <family val="2"/>
      </rPr>
      <t xml:space="preserve">Stichting Agro CloSer formaat </t>
    </r>
  </si>
  <si>
    <t xml:space="preserve">   EDI ORDER &amp; DESADV, ander formaat </t>
  </si>
  <si>
    <t xml:space="preserve">   EDI per aanvullend berichttype, ander formaat </t>
  </si>
  <si>
    <t>GLN locatiecode</t>
  </si>
  <si>
    <t>Maandelijkse kosten</t>
  </si>
  <si>
    <t xml:space="preserve">Live environment light (WebSupplier / Webbuyer)                                                       </t>
  </si>
  <si>
    <t xml:space="preserve">Live environment medium                                                                        </t>
  </si>
  <si>
    <t xml:space="preserve">Live environment heavy (&gt; 1000 messages / month)                              </t>
  </si>
  <si>
    <t xml:space="preserve">Live environment enterprise (&gt; 2500 messages / month)                       </t>
  </si>
  <si>
    <t>Jaarlijkse kosten</t>
  </si>
  <si>
    <t xml:space="preserve">Jaarlijkse kosten Deelnemersbijdrage Agro CloSer                          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</si>
</sst>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&quot;€&quot;\ * #,##0_ ;_ &quot;€&quot;\ * \-#,##0_ ;_ &quot;€&quot;\ * &quot;-&quot;??_ ;_ @_ "/>
  </numFmts>
  <fonts count="21" x14ac:knownFonts="1">
    <font>
      <sz val="11"/>
      <color theme="1"/>
      <name val="Century Gothic"/>
      <family val="2"/>
      <scheme val="minor"/>
    </font>
    <font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i/>
      <sz val="11"/>
      <color theme="1"/>
      <name val="Arial"/>
      <family val="2"/>
    </font>
    <font>
      <b/>
      <sz val="16"/>
      <color theme="3"/>
      <name val="Arial"/>
      <family val="2"/>
    </font>
    <font>
      <b/>
      <sz val="11"/>
      <color theme="3"/>
      <name val="Arial"/>
      <family val="2"/>
    </font>
    <font>
      <sz val="11"/>
      <color rgb="FF000000"/>
      <name val="Cambria"/>
      <family val="1"/>
    </font>
    <font>
      <b/>
      <sz val="11"/>
      <color rgb="FF00B0F0"/>
      <name val="Arial"/>
      <family val="2"/>
    </font>
    <font>
      <sz val="11"/>
      <color theme="1"/>
      <name val="Century Gothic"/>
      <family val="2"/>
      <scheme val="minor"/>
    </font>
    <font>
      <b/>
      <sz val="11"/>
      <color theme="0"/>
      <name val="Century Gothic"/>
      <family val="2"/>
      <scheme val="minor"/>
    </font>
    <font>
      <b/>
      <sz val="11"/>
      <color theme="1"/>
      <name val="Century Gothic"/>
      <family val="2"/>
      <scheme val="minor"/>
    </font>
    <font>
      <sz val="11"/>
      <name val="Century Gothic"/>
      <family val="2"/>
      <scheme val="minor"/>
    </font>
    <font>
      <b/>
      <sz val="11"/>
      <name val="Century Gothic"/>
      <family val="2"/>
      <scheme val="minor"/>
    </font>
    <font>
      <i/>
      <sz val="11"/>
      <color rgb="FF000000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i/>
      <sz val="11"/>
      <color theme="1"/>
      <name val="Century Gothic"/>
      <family val="2"/>
      <scheme val="minor"/>
    </font>
    <font>
      <b/>
      <sz val="11"/>
      <color rgb="FF44546A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</cellStyleXfs>
  <cellXfs count="105">
    <xf numFmtId="0" fontId="0" fillId="0" borderId="0" xfId="0"/>
    <xf numFmtId="0" fontId="2" fillId="0" borderId="0" xfId="0" applyFont="1"/>
    <xf numFmtId="0" fontId="7" fillId="0" borderId="0" xfId="0" applyFont="1"/>
    <xf numFmtId="0" fontId="14" fillId="0" borderId="0" xfId="0" applyFont="1"/>
    <xf numFmtId="0" fontId="2" fillId="2" borderId="3" xfId="0" applyFont="1" applyFill="1" applyBorder="1"/>
    <xf numFmtId="0" fontId="8" fillId="0" borderId="4" xfId="0" applyFont="1" applyBorder="1"/>
    <xf numFmtId="0" fontId="2" fillId="0" borderId="2" xfId="0" applyFont="1" applyBorder="1"/>
    <xf numFmtId="0" fontId="4" fillId="0" borderId="2" xfId="0" applyFont="1" applyBorder="1" applyAlignment="1">
      <alignment vertical="center"/>
    </xf>
    <xf numFmtId="0" fontId="4" fillId="0" borderId="2" xfId="0" applyFont="1" applyBorder="1"/>
    <xf numFmtId="0" fontId="10" fillId="0" borderId="6" xfId="0" applyFont="1" applyBorder="1"/>
    <xf numFmtId="0" fontId="9" fillId="0" borderId="9" xfId="0" applyFont="1" applyBorder="1"/>
    <xf numFmtId="0" fontId="2" fillId="0" borderId="13" xfId="0" applyFont="1" applyBorder="1"/>
    <xf numFmtId="0" fontId="10" fillId="0" borderId="10" xfId="0" applyFont="1" applyBorder="1"/>
    <xf numFmtId="44" fontId="6" fillId="0" borderId="6" xfId="1" applyFont="1" applyBorder="1"/>
    <xf numFmtId="44" fontId="6" fillId="0" borderId="2" xfId="1" applyFont="1" applyBorder="1"/>
    <xf numFmtId="44" fontId="6" fillId="0" borderId="13" xfId="1" applyFont="1" applyBorder="1"/>
    <xf numFmtId="44" fontId="16" fillId="0" borderId="2" xfId="1" applyFont="1" applyBorder="1" applyAlignment="1">
      <alignment vertical="center"/>
    </xf>
    <xf numFmtId="44" fontId="16" fillId="0" borderId="2" xfId="1" applyFont="1" applyBorder="1"/>
    <xf numFmtId="44" fontId="6" fillId="0" borderId="9" xfId="1" applyFont="1" applyBorder="1"/>
    <xf numFmtId="44" fontId="6" fillId="0" borderId="10" xfId="1" applyFont="1" applyBorder="1"/>
    <xf numFmtId="0" fontId="10" fillId="0" borderId="11" xfId="0" applyFont="1" applyBorder="1"/>
    <xf numFmtId="0" fontId="2" fillId="0" borderId="5" xfId="0" applyFont="1" applyBorder="1"/>
    <xf numFmtId="0" fontId="2" fillId="0" borderId="7" xfId="0" applyFont="1" applyBorder="1"/>
    <xf numFmtId="0" fontId="4" fillId="0" borderId="7" xfId="0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0" fillId="0" borderId="0" xfId="0" applyAlignment="1">
      <alignment horizontal="right"/>
    </xf>
    <xf numFmtId="0" fontId="14" fillId="0" borderId="15" xfId="0" applyFont="1" applyBorder="1" applyAlignment="1">
      <alignment horizontal="left" indent="1"/>
    </xf>
    <xf numFmtId="0" fontId="14" fillId="0" borderId="15" xfId="0" applyFont="1" applyBorder="1"/>
    <xf numFmtId="0" fontId="14" fillId="4" borderId="15" xfId="0" applyFont="1" applyFill="1" applyBorder="1" applyAlignment="1">
      <alignment horizontal="left" indent="1"/>
    </xf>
    <xf numFmtId="0" fontId="14" fillId="0" borderId="15" xfId="0" applyFont="1" applyBorder="1" applyAlignment="1">
      <alignment horizontal="left" indent="3"/>
    </xf>
    <xf numFmtId="0" fontId="15" fillId="4" borderId="20" xfId="0" applyFont="1" applyFill="1" applyBorder="1"/>
    <xf numFmtId="0" fontId="15" fillId="4" borderId="20" xfId="0" applyFont="1" applyFill="1" applyBorder="1" applyAlignment="1">
      <alignment horizontal="left"/>
    </xf>
    <xf numFmtId="0" fontId="14" fillId="4" borderId="17" xfId="0" applyFont="1" applyFill="1" applyBorder="1" applyAlignment="1">
      <alignment horizontal="left" indent="2"/>
    </xf>
    <xf numFmtId="0" fontId="13" fillId="5" borderId="14" xfId="0" applyFont="1" applyFill="1" applyBorder="1" applyAlignment="1">
      <alignment horizontal="right"/>
    </xf>
    <xf numFmtId="0" fontId="0" fillId="0" borderId="16" xfId="0" applyBorder="1" applyAlignment="1">
      <alignment horizontal="right"/>
    </xf>
    <xf numFmtId="0" fontId="0" fillId="0" borderId="0" xfId="0" applyAlignment="1">
      <alignment horizontal="left"/>
    </xf>
    <xf numFmtId="0" fontId="12" fillId="6" borderId="3" xfId="0" applyFont="1" applyFill="1" applyBorder="1"/>
    <xf numFmtId="0" fontId="12" fillId="6" borderId="4" xfId="0" applyFont="1" applyFill="1" applyBorder="1" applyAlignment="1">
      <alignment horizontal="right"/>
    </xf>
    <xf numFmtId="0" fontId="12" fillId="6" borderId="14" xfId="0" applyFont="1" applyFill="1" applyBorder="1" applyAlignment="1">
      <alignment horizontal="right"/>
    </xf>
    <xf numFmtId="0" fontId="0" fillId="7" borderId="15" xfId="0" applyFill="1" applyBorder="1" applyAlignment="1">
      <alignment horizontal="left" indent="1"/>
    </xf>
    <xf numFmtId="0" fontId="0" fillId="7" borderId="16" xfId="0" applyFill="1" applyBorder="1" applyAlignment="1">
      <alignment horizontal="right"/>
    </xf>
    <xf numFmtId="0" fontId="0" fillId="7" borderId="17" xfId="0" applyFill="1" applyBorder="1" applyAlignment="1">
      <alignment horizontal="left" indent="1"/>
    </xf>
    <xf numFmtId="0" fontId="0" fillId="7" borderId="19" xfId="0" applyFill="1" applyBorder="1" applyAlignment="1">
      <alignment horizontal="right"/>
    </xf>
    <xf numFmtId="0" fontId="15" fillId="4" borderId="3" xfId="0" applyFont="1" applyFill="1" applyBorder="1"/>
    <xf numFmtId="0" fontId="0" fillId="0" borderId="15" xfId="0" applyBorder="1"/>
    <xf numFmtId="164" fontId="0" fillId="7" borderId="0" xfId="1" applyNumberFormat="1" applyFont="1" applyFill="1" applyBorder="1" applyAlignment="1">
      <alignment horizontal="right"/>
    </xf>
    <xf numFmtId="164" fontId="0" fillId="7" borderId="18" xfId="1" applyNumberFormat="1" applyFont="1" applyFill="1" applyBorder="1" applyAlignment="1">
      <alignment horizontal="right"/>
    </xf>
    <xf numFmtId="164" fontId="0" fillId="4" borderId="22" xfId="1" applyNumberFormat="1" applyFont="1" applyFill="1" applyBorder="1" applyAlignment="1">
      <alignment horizontal="right"/>
    </xf>
    <xf numFmtId="164" fontId="0" fillId="0" borderId="16" xfId="0" applyNumberFormat="1" applyBorder="1" applyAlignment="1">
      <alignment horizontal="right"/>
    </xf>
    <xf numFmtId="164" fontId="0" fillId="4" borderId="22" xfId="0" applyNumberFormat="1" applyFill="1" applyBorder="1" applyAlignment="1">
      <alignment horizontal="right"/>
    </xf>
    <xf numFmtId="164" fontId="0" fillId="0" borderId="0" xfId="0" applyNumberFormat="1"/>
    <xf numFmtId="164" fontId="0" fillId="0" borderId="16" xfId="0" applyNumberFormat="1" applyBorder="1"/>
    <xf numFmtId="164" fontId="0" fillId="4" borderId="16" xfId="1" applyNumberFormat="1" applyFont="1" applyFill="1" applyBorder="1" applyAlignment="1">
      <alignment horizontal="right"/>
    </xf>
    <xf numFmtId="164" fontId="14" fillId="4" borderId="16" xfId="1" applyNumberFormat="1" applyFont="1" applyFill="1" applyBorder="1" applyAlignment="1">
      <alignment horizontal="right" indent="1"/>
    </xf>
    <xf numFmtId="164" fontId="0" fillId="4" borderId="16" xfId="0" applyNumberFormat="1" applyFill="1" applyBorder="1" applyAlignment="1">
      <alignment horizontal="right"/>
    </xf>
    <xf numFmtId="164" fontId="14" fillId="4" borderId="16" xfId="0" applyNumberFormat="1" applyFont="1" applyFill="1" applyBorder="1" applyAlignment="1">
      <alignment horizontal="right" indent="1"/>
    </xf>
    <xf numFmtId="164" fontId="0" fillId="4" borderId="19" xfId="0" applyNumberFormat="1" applyFill="1" applyBorder="1" applyAlignment="1">
      <alignment horizontal="right"/>
    </xf>
    <xf numFmtId="0" fontId="0" fillId="4" borderId="21" xfId="0" applyFill="1" applyBorder="1" applyAlignment="1">
      <alignment horizontal="left"/>
    </xf>
    <xf numFmtId="164" fontId="0" fillId="4" borderId="14" xfId="0" applyNumberFormat="1" applyFill="1" applyBorder="1"/>
    <xf numFmtId="0" fontId="17" fillId="0" borderId="0" xfId="0" applyFont="1" applyAlignment="1">
      <alignment vertical="center"/>
    </xf>
    <xf numFmtId="0" fontId="17" fillId="0" borderId="0" xfId="0" applyFont="1" applyAlignment="1">
      <alignment horizontal="left" vertical="center" indent="2"/>
    </xf>
    <xf numFmtId="0" fontId="18" fillId="0" borderId="0" xfId="0" applyFont="1" applyAlignment="1">
      <alignment horizontal="left" vertical="center" indent="1"/>
    </xf>
    <xf numFmtId="0" fontId="13" fillId="0" borderId="0" xfId="0" applyFont="1"/>
    <xf numFmtId="0" fontId="17" fillId="0" borderId="0" xfId="0" applyFont="1" applyAlignment="1">
      <alignment horizontal="right" vertical="center" indent="2"/>
    </xf>
    <xf numFmtId="0" fontId="0" fillId="7" borderId="3" xfId="0" applyFill="1" applyBorder="1" applyAlignment="1">
      <alignment horizontal="left" indent="1"/>
    </xf>
    <xf numFmtId="44" fontId="0" fillId="7" borderId="14" xfId="1" applyFont="1" applyFill="1" applyBorder="1" applyAlignment="1">
      <alignment horizontal="right"/>
    </xf>
    <xf numFmtId="44" fontId="0" fillId="7" borderId="19" xfId="1" applyFont="1" applyFill="1" applyBorder="1" applyAlignment="1">
      <alignment horizontal="right"/>
    </xf>
    <xf numFmtId="0" fontId="0" fillId="7" borderId="0" xfId="0" applyFill="1" applyAlignment="1">
      <alignment horizontal="right"/>
    </xf>
    <xf numFmtId="0" fontId="12" fillId="6" borderId="20" xfId="0" applyFont="1" applyFill="1" applyBorder="1"/>
    <xf numFmtId="0" fontId="12" fillId="6" borderId="22" xfId="0" applyFont="1" applyFill="1" applyBorder="1" applyAlignment="1">
      <alignment horizontal="right"/>
    </xf>
    <xf numFmtId="164" fontId="0" fillId="7" borderId="4" xfId="1" applyNumberFormat="1" applyFont="1" applyFill="1" applyBorder="1" applyAlignment="1">
      <alignment horizontal="right"/>
    </xf>
    <xf numFmtId="0" fontId="0" fillId="7" borderId="14" xfId="0" applyFill="1" applyBorder="1" applyAlignment="1">
      <alignment horizontal="right"/>
    </xf>
    <xf numFmtId="0" fontId="19" fillId="0" borderId="0" xfId="0" applyFont="1"/>
    <xf numFmtId="164" fontId="0" fillId="0" borderId="0" xfId="0" applyNumberFormat="1" applyAlignment="1">
      <alignment horizontal="right"/>
    </xf>
    <xf numFmtId="0" fontId="14" fillId="4" borderId="15" xfId="0" applyFont="1" applyFill="1" applyBorder="1" applyAlignment="1">
      <alignment horizontal="left" indent="2"/>
    </xf>
    <xf numFmtId="0" fontId="0" fillId="7" borderId="18" xfId="0" applyFill="1" applyBorder="1" applyAlignment="1">
      <alignment horizontal="right"/>
    </xf>
    <xf numFmtId="0" fontId="0" fillId="7" borderId="4" xfId="0" applyFill="1" applyBorder="1" applyAlignment="1">
      <alignment horizontal="right"/>
    </xf>
    <xf numFmtId="0" fontId="12" fillId="3" borderId="20" xfId="0" applyFont="1" applyFill="1" applyBorder="1"/>
    <xf numFmtId="0" fontId="12" fillId="3" borderId="22" xfId="0" applyFont="1" applyFill="1" applyBorder="1" applyAlignment="1">
      <alignment horizontal="left"/>
    </xf>
    <xf numFmtId="0" fontId="0" fillId="4" borderId="22" xfId="0" applyFill="1" applyBorder="1" applyAlignment="1">
      <alignment horizontal="left"/>
    </xf>
    <xf numFmtId="0" fontId="0" fillId="4" borderId="14" xfId="0" applyFill="1" applyBorder="1" applyAlignment="1">
      <alignment horizontal="left"/>
    </xf>
    <xf numFmtId="0" fontId="0" fillId="0" borderId="16" xfId="0" applyBorder="1"/>
    <xf numFmtId="0" fontId="0" fillId="4" borderId="16" xfId="0" applyFill="1" applyBorder="1" applyAlignment="1">
      <alignment horizontal="left"/>
    </xf>
    <xf numFmtId="0" fontId="0" fillId="0" borderId="16" xfId="0" applyBorder="1" applyAlignment="1">
      <alignment horizontal="left"/>
    </xf>
    <xf numFmtId="0" fontId="0" fillId="4" borderId="19" xfId="0" applyFill="1" applyBorder="1" applyAlignment="1">
      <alignment horizontal="left"/>
    </xf>
    <xf numFmtId="0" fontId="2" fillId="0" borderId="23" xfId="0" applyFont="1" applyBorder="1"/>
    <xf numFmtId="0" fontId="14" fillId="4" borderId="17" xfId="0" applyFont="1" applyFill="1" applyBorder="1" applyAlignment="1">
      <alignment horizontal="left" indent="1"/>
    </xf>
    <xf numFmtId="0" fontId="19" fillId="0" borderId="0" xfId="0" applyFont="1" applyAlignment="1">
      <alignment horizontal="left" wrapText="1"/>
    </xf>
    <xf numFmtId="0" fontId="19" fillId="0" borderId="0" xfId="0" applyFont="1" applyAlignment="1">
      <alignment horizontal="left"/>
    </xf>
    <xf numFmtId="164" fontId="0" fillId="4" borderId="1" xfId="1" applyNumberFormat="1" applyFont="1" applyFill="1" applyBorder="1" applyAlignment="1">
      <alignment horizontal="right"/>
    </xf>
    <xf numFmtId="164" fontId="0" fillId="4" borderId="25" xfId="0" applyNumberFormat="1" applyFill="1" applyBorder="1" applyAlignment="1">
      <alignment horizontal="right"/>
    </xf>
    <xf numFmtId="164" fontId="0" fillId="4" borderId="24" xfId="1" applyNumberFormat="1" applyFont="1" applyFill="1" applyBorder="1" applyAlignment="1">
      <alignment horizontal="right"/>
    </xf>
    <xf numFmtId="0" fontId="19" fillId="0" borderId="15" xfId="0" applyFont="1" applyBorder="1" applyAlignment="1">
      <alignment horizontal="left" wrapText="1"/>
    </xf>
    <xf numFmtId="3" fontId="0" fillId="4" borderId="19" xfId="0" applyNumberFormat="1" applyFill="1" applyBorder="1" applyAlignment="1">
      <alignment horizontal="left"/>
    </xf>
    <xf numFmtId="44" fontId="1" fillId="0" borderId="7" xfId="0" applyNumberFormat="1" applyFont="1" applyBorder="1"/>
    <xf numFmtId="44" fontId="1" fillId="0" borderId="2" xfId="0" applyNumberFormat="1" applyFont="1" applyBorder="1"/>
    <xf numFmtId="44" fontId="1" fillId="0" borderId="8" xfId="0" applyNumberFormat="1" applyFont="1" applyBorder="1"/>
    <xf numFmtId="44" fontId="1" fillId="0" borderId="9" xfId="0" applyNumberFormat="1" applyFont="1" applyBorder="1"/>
    <xf numFmtId="0" fontId="1" fillId="0" borderId="26" xfId="0" applyFont="1" applyBorder="1"/>
    <xf numFmtId="0" fontId="1" fillId="0" borderId="27" xfId="0" applyFont="1" applyBorder="1"/>
    <xf numFmtId="0" fontId="20" fillId="0" borderId="12" xfId="0" applyFont="1" applyBorder="1"/>
    <xf numFmtId="0" fontId="20" fillId="0" borderId="11" xfId="0" applyFont="1" applyBorder="1"/>
    <xf numFmtId="44" fontId="6" fillId="0" borderId="9" xfId="1" applyFont="1" applyFill="1" applyBorder="1"/>
    <xf numFmtId="44" fontId="6" fillId="0" borderId="23" xfId="1" applyFont="1" applyFill="1" applyBorder="1"/>
    <xf numFmtId="0" fontId="3" fillId="0" borderId="0" xfId="0" applyFont="1" applyAlignment="1">
      <alignment horizontal="center"/>
    </xf>
  </cellXfs>
  <cellStyles count="3">
    <cellStyle name="Standaard" xfId="0" builtinId="0"/>
    <cellStyle name="Valuta" xfId="1" builtinId="4"/>
    <cellStyle name="Valuta 2" xfId="2" xr:uid="{00000000-0005-0000-0000-000002000000}"/>
  </cellStyles>
  <dxfs count="22">
    <dxf>
      <font>
        <color theme="0" tint="-0.24994659260841701"/>
      </font>
    </dxf>
    <dxf>
      <font>
        <color theme="0" tint="-0.24994659260841701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</dxfs>
  <tableStyles count="0" defaultTableStyle="TableStyleMedium2" defaultPivotStyle="PivotStyleLight16"/>
  <colors>
    <mruColors>
      <color rgb="FF66FFFF"/>
      <color rgb="FF44546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3152775</xdr:colOff>
      <xdr:row>0</xdr:row>
      <xdr:rowOff>657225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1AB0330-D3EB-402F-8A1A-55F7962165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152775" cy="6572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l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Slice">
      <a:majorFont>
        <a:latin typeface="Century Gothic" panose="020B0502020202020204"/>
        <a:ea typeface=""/>
        <a:cs typeface=""/>
        <a:font script="Jpan" typeface="メイリオ"/>
        <a:font script="Hang" typeface="HY중고딕"/>
        <a:font script="Hans" typeface="幼圆"/>
        <a:font script="Hant" typeface="微軟正黑體"/>
        <a:font script="Arab" typeface="Tahoma"/>
        <a:font script="Hebr" typeface="Gisha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entury Gothic" panose="020B0502020202020204"/>
        <a:ea typeface=""/>
        <a:cs typeface=""/>
        <a:font script="Jpan" typeface="メイリオ"/>
        <a:font script="Hang" typeface="HY중고딕"/>
        <a:font script="Hans" typeface="幼圆"/>
        <a:font script="Hant" typeface="微軟正黑體"/>
        <a:font script="Arab" typeface="Tahoma"/>
        <a:font script="Hebr" typeface="Gisha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Top Shadow">
      <a:fillStyleLst>
        <a:solidFill>
          <a:schemeClr val="phClr"/>
        </a:solidFill>
        <a:gradFill rotWithShape="1">
          <a:gsLst>
            <a:gs pos="0">
              <a:schemeClr val="phClr">
                <a:tint val="10000"/>
                <a:satMod val="300000"/>
              </a:schemeClr>
            </a:gs>
            <a:gs pos="34000">
              <a:schemeClr val="phClr">
                <a:tint val="13500"/>
                <a:satMod val="250000"/>
              </a:schemeClr>
            </a:gs>
            <a:gs pos="100000">
              <a:schemeClr val="phClr">
                <a:tint val="60000"/>
                <a:satMod val="200000"/>
              </a:schemeClr>
            </a:gs>
          </a:gsLst>
          <a:path path="circle">
            <a:fillToRect l="50000" t="155000" r="50000" b="-55000"/>
          </a:path>
        </a:gradFill>
        <a:gradFill rotWithShape="1">
          <a:gsLst>
            <a:gs pos="0">
              <a:schemeClr val="phClr">
                <a:tint val="60000"/>
                <a:satMod val="160000"/>
              </a:schemeClr>
            </a:gs>
            <a:gs pos="46000">
              <a:schemeClr val="phClr">
                <a:tint val="86000"/>
                <a:satMod val="160000"/>
              </a:schemeClr>
            </a:gs>
            <a:gs pos="100000">
              <a:schemeClr val="phClr">
                <a:shade val="40000"/>
                <a:satMod val="160000"/>
              </a:schemeClr>
            </a:gs>
          </a:gsLst>
          <a:path path="circle">
            <a:fillToRect l="50000" t="155000" r="50000" b="-55000"/>
          </a:path>
        </a:gradFill>
      </a:fillStyleLst>
      <a:lnStyleLst>
        <a:ln w="9525" cap="flat" cmpd="sng" algn="ctr">
          <a:solidFill>
            <a:schemeClr val="phClr">
              <a:satMod val="120000"/>
            </a:schemeClr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25400" dir="14700000" algn="t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50800" dist="38100" dir="14700000" algn="t" rotWithShape="0">
              <a:srgbClr val="000000">
                <a:alpha val="60000"/>
              </a:srgbClr>
            </a:outerShdw>
          </a:effectLst>
        </a:effectStyle>
        <a:effectStyle>
          <a:effectLst>
            <a:outerShdw blurRad="53975" dist="41275" dir="14700000" algn="t" rotWithShape="0">
              <a:srgbClr val="000000">
                <a:alpha val="60000"/>
              </a:srgbClr>
            </a:outerShdw>
          </a:effectLst>
          <a:scene3d>
            <a:camera prst="orthographicFront">
              <a:rot lat="0" lon="0" rev="0"/>
            </a:camera>
            <a:lightRig rig="contrasting" dir="t">
              <a:rot lat="0" lon="0" rev="3600000"/>
            </a:lightRig>
          </a:scene3d>
          <a:sp3d prstMaterial="plastic">
            <a:bevelT w="127000" h="38200" prst="relaxedInset"/>
          </a:sp3d>
        </a:effectStyle>
      </a:effectStyleLst>
      <a:bgFillStyleLst>
        <a:solidFill>
          <a:schemeClr val="phClr"/>
        </a:solidFill>
        <a:gradFill rotWithShape="1">
          <a:gsLst>
            <a:gs pos="10000">
              <a:schemeClr val="phClr">
                <a:tint val="97000"/>
                <a:hueMod val="92000"/>
                <a:satMod val="169000"/>
                <a:lumMod val="164000"/>
              </a:schemeClr>
            </a:gs>
            <a:gs pos="100000">
              <a:schemeClr val="phClr">
                <a:shade val="96000"/>
                <a:satMod val="120000"/>
                <a:lumMod val="90000"/>
              </a:schemeClr>
            </a:gs>
          </a:gsLst>
          <a:lin ang="6120000" scaled="1"/>
        </a:gradFill>
        <a:gradFill rotWithShape="1">
          <a:gsLst>
            <a:gs pos="0">
              <a:schemeClr val="phClr">
                <a:tint val="97000"/>
                <a:hueMod val="92000"/>
                <a:satMod val="169000"/>
                <a:lumMod val="164000"/>
              </a:schemeClr>
            </a:gs>
            <a:gs pos="100000">
              <a:schemeClr val="phClr">
                <a:shade val="96000"/>
                <a:satMod val="120000"/>
                <a:lumMod val="90000"/>
              </a:schemeClr>
            </a:gs>
          </a:gsLst>
          <a:path path="circle">
            <a:fillToRect b="100000"/>
          </a:path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Slice" id="{0507925B-6AC9-4358-8E18-C330545D08F8}" vid="{13FEC7C6-62A9-40C4-99D2-581AACACAA2F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40"/>
  <sheetViews>
    <sheetView showGridLines="0" zoomScale="85" zoomScaleNormal="85" workbookViewId="0">
      <selection activeCell="D1" sqref="D1"/>
    </sheetView>
  </sheetViews>
  <sheetFormatPr defaultRowHeight="16.5" x14ac:dyDescent="0.3"/>
  <cols>
    <col min="1" max="1" width="99.25" bestFit="1" customWidth="1"/>
    <col min="2" max="2" width="36.875" style="25" bestFit="1" customWidth="1"/>
    <col min="3" max="3" width="41.125" style="25" customWidth="1"/>
    <col min="4" max="4" width="74.5" style="72" customWidth="1"/>
    <col min="5" max="5" width="11.25" bestFit="1" customWidth="1"/>
    <col min="6" max="6" width="9.625" bestFit="1" customWidth="1"/>
  </cols>
  <sheetData>
    <row r="1" spans="1:5" ht="78" customHeight="1" thickBot="1" x14ac:dyDescent="0.35"/>
    <row r="2" spans="1:5" ht="17.25" thickBot="1" x14ac:dyDescent="0.35">
      <c r="A2" s="77" t="s">
        <v>0</v>
      </c>
      <c r="B2" s="78" t="s">
        <v>1</v>
      </c>
      <c r="C2" s="33" t="s">
        <v>2</v>
      </c>
    </row>
    <row r="3" spans="1:5" ht="17.25" thickBot="1" x14ac:dyDescent="0.35">
      <c r="A3" s="26"/>
      <c r="B3" s="35"/>
      <c r="C3" s="34"/>
    </row>
    <row r="4" spans="1:5" ht="17.25" thickBot="1" x14ac:dyDescent="0.35">
      <c r="A4" s="30" t="s">
        <v>3</v>
      </c>
      <c r="B4" s="79" t="s">
        <v>4</v>
      </c>
      <c r="C4" s="47">
        <f>IF(B4="-",0,IF(B4="Manufacturer",Resultaat!#REF!,Resultaat!#REF!))</f>
        <v>0</v>
      </c>
      <c r="D4" s="87" t="str">
        <f>IF(B4="-","Please fill in what applies to you","")</f>
        <v>Please fill in what applies to you</v>
      </c>
    </row>
    <row r="5" spans="1:5" ht="17.25" thickBot="1" x14ac:dyDescent="0.35">
      <c r="A5" s="27"/>
      <c r="B5" s="35"/>
      <c r="C5" s="48"/>
    </row>
    <row r="6" spans="1:5" ht="17.25" thickBot="1" x14ac:dyDescent="0.35">
      <c r="A6" s="31" t="s">
        <v>5</v>
      </c>
      <c r="B6" s="79" t="s">
        <v>4</v>
      </c>
      <c r="C6" s="49">
        <f>IF(B6="Yes",Resultaat!B5,0)</f>
        <v>0</v>
      </c>
      <c r="D6" s="88" t="str">
        <f>IF(AND(B4&lt;&gt;"-",B6="-"),"Please fill in what applies to you",IF(AND(B4&lt;&gt;"-",B6="Yes"),"Please fill in question 5 below",""))</f>
        <v/>
      </c>
    </row>
    <row r="7" spans="1:5" ht="17.25" thickBot="1" x14ac:dyDescent="0.35">
      <c r="B7"/>
      <c r="C7" s="50"/>
    </row>
    <row r="8" spans="1:5" x14ac:dyDescent="0.3">
      <c r="A8" s="43" t="s">
        <v>6</v>
      </c>
      <c r="B8" s="80" t="s">
        <v>4</v>
      </c>
      <c r="C8" s="58"/>
      <c r="D8" s="87" t="str">
        <f>IF(AND(B4&lt;&gt;"-",B6="Yes"),"",IF(AND(B8="-",B4&lt;&gt;"-",B6&lt;&gt;"-"),"Please fill in what applies to you",""))</f>
        <v/>
      </c>
    </row>
    <row r="9" spans="1:5" x14ac:dyDescent="0.3">
      <c r="A9" s="44"/>
      <c r="B9" s="81"/>
      <c r="C9" s="51"/>
    </row>
    <row r="10" spans="1:5" x14ac:dyDescent="0.3">
      <c r="A10" s="28" t="s">
        <v>7</v>
      </c>
      <c r="B10" s="82" t="s">
        <v>4</v>
      </c>
      <c r="C10" s="52">
        <f>IF(B10="Yes",Resultaat!B7,0)</f>
        <v>0</v>
      </c>
      <c r="D10" s="87" t="str">
        <f>IF(AND(B10="-",OR(B8="Agro CloSer format only",B8="Agro CloSer format and other format")),"Please fill in what applies to you","")</f>
        <v/>
      </c>
      <c r="E10" s="62"/>
    </row>
    <row r="11" spans="1:5" x14ac:dyDescent="0.3">
      <c r="A11" s="28" t="s">
        <v>8</v>
      </c>
      <c r="B11" s="82" t="s">
        <v>4</v>
      </c>
      <c r="C11" s="53"/>
      <c r="D11" s="87" t="str">
        <f>IF(AND(B10&lt;&gt;"-",OR(B8="Agro CloSer format only",B8="Agro CloSer format and other format"),B11="-"),"Please fill in what applies to you","")</f>
        <v/>
      </c>
    </row>
    <row r="12" spans="1:5" x14ac:dyDescent="0.3">
      <c r="A12" s="74" t="s">
        <v>9</v>
      </c>
      <c r="B12" s="82"/>
      <c r="C12" s="52">
        <f>B12*Resultaat!B8</f>
        <v>0</v>
      </c>
      <c r="D12" s="87" t="str">
        <f>IF(AND(B11="Yes",B12=""),"Please fill in the number of messages","")</f>
        <v/>
      </c>
      <c r="E12" s="59"/>
    </row>
    <row r="13" spans="1:5" x14ac:dyDescent="0.3">
      <c r="A13" s="29"/>
      <c r="B13" s="83"/>
      <c r="C13" s="48"/>
      <c r="E13" s="61"/>
    </row>
    <row r="14" spans="1:5" x14ac:dyDescent="0.3">
      <c r="A14" s="28" t="s">
        <v>10</v>
      </c>
      <c r="B14" s="82" t="s">
        <v>4</v>
      </c>
      <c r="C14" s="54">
        <f>IF(B14="Yes",Resultaat!B9,0)</f>
        <v>0</v>
      </c>
      <c r="D14" s="87" t="str">
        <f>IF(
OR(
(AND(B8="Other format only",B14="-")),
(AND(B8="Agro CloSer format and other format",B10&lt;&gt;"-",B11="No",B14="-")),
(AND(B8="Agro CloSer format and other format",B10&lt;&gt;"-",B11="Yes",B12&lt;&gt;"",B14="-"))),
"Please fill in what applies to you","")</f>
        <v/>
      </c>
      <c r="E14" s="60"/>
    </row>
    <row r="15" spans="1:5" x14ac:dyDescent="0.3">
      <c r="A15" s="28" t="s">
        <v>11</v>
      </c>
      <c r="B15" s="82" t="s">
        <v>4</v>
      </c>
      <c r="C15" s="55"/>
      <c r="D15" s="87" t="str">
        <f>IF(AND(B14&lt;&gt;"-",B15="-"),"Please fill in what applies to you","")</f>
        <v/>
      </c>
      <c r="E15" s="60"/>
    </row>
    <row r="16" spans="1:5" ht="17.25" thickBot="1" x14ac:dyDescent="0.35">
      <c r="A16" s="32" t="s">
        <v>12</v>
      </c>
      <c r="B16" s="84"/>
      <c r="C16" s="56">
        <f>B16*Resultaat!B10</f>
        <v>0</v>
      </c>
      <c r="D16" s="87" t="str">
        <f>IF(AND(B15="Yes",B16=""),"Please fill in the number of messages","")</f>
        <v/>
      </c>
      <c r="E16" s="61"/>
    </row>
    <row r="17" spans="1:5" ht="17.25" thickBot="1" x14ac:dyDescent="0.35">
      <c r="A17" s="29"/>
      <c r="B17" s="35"/>
      <c r="C17" s="73"/>
      <c r="E17" s="60"/>
    </row>
    <row r="18" spans="1:5" ht="17.25" thickBot="1" x14ac:dyDescent="0.35">
      <c r="A18" s="31" t="s">
        <v>13</v>
      </c>
      <c r="B18" s="57" t="s">
        <v>4</v>
      </c>
      <c r="C18" s="91">
        <f>IF(B6="Yes",50,IF(AND(B18="&lt;1.000",B6="Yes"),Resultaat!B14,IF(AND(B18="&lt;1.000",B6="No"),Resultaat!B15,IF(B18="1.000 - 2.500",Resultaat!B16,IF(B18="&gt;2.500",Resultaat!B17,0)))))</f>
        <v>0</v>
      </c>
      <c r="D18" s="92" t="str">
        <f>IF(B18&lt;&gt;"-","",IF(OR((AND(B8="Agro CloSer format only",B11="Yes",B12&lt;&gt;"")),(AND(B8="Agro CloSer format only",B11="No")),(AND(B8="Other format only",B15="Yes",B16&lt;&gt;"")),(AND(B8="Other format only",B15="No")),(AND(B8="Agro CloSer format and other format",B15="Yes",B16&lt;&gt;"")),(AND(B8="Agro CloSer format and other format",B15="No"))),"Please fill in the number of messages",""))</f>
        <v/>
      </c>
      <c r="E18" s="60"/>
    </row>
    <row r="19" spans="1:5" ht="17.25" thickBot="1" x14ac:dyDescent="0.35">
      <c r="A19" s="3"/>
      <c r="E19" s="61"/>
    </row>
    <row r="20" spans="1:5" x14ac:dyDescent="0.3">
      <c r="A20" s="43" t="s">
        <v>14</v>
      </c>
      <c r="B20" s="80" t="s">
        <v>4</v>
      </c>
      <c r="C20" s="89"/>
      <c r="D20" s="87" t="str">
        <f>IF(OR(AND(B6="Yes",B20="-"),AND(B20="-",B18&lt;&gt;"-")),"Please fill in what applies to you",IF(OR(AND(B20&lt;&gt;"No",B21&lt;&gt;0),B20="Yes"),"You have completed the form. The total costs are listed in the overview below",IF(OR((AND(B10="Agro CloSer format only",B13="Yes",B14&lt;&gt;"")),(AND(B10="Agro CloSer format only",B13="No")),(AND(B10="Other format only",B16="Yes",B18&lt;&gt;"")),(AND(B10="Other format only",B16="No")),(AND(B10="Agro CloSer format and other format",B16="Yes",B18&lt;&gt;"")),(AND(B10="Agro CloSer format and other format",B18="No"))),"Please fill in the number of messages","")))</f>
        <v/>
      </c>
      <c r="E20" s="60"/>
    </row>
    <row r="21" spans="1:5" ht="17.25" thickBot="1" x14ac:dyDescent="0.35">
      <c r="A21" s="86" t="s">
        <v>15</v>
      </c>
      <c r="B21" s="93"/>
      <c r="C21" s="90">
        <f>IF(B20&lt;&gt;"No",0,Resultaat!B11+Resultaat!B21)</f>
        <v>0</v>
      </c>
      <c r="D21" s="87" t="str">
        <f>IF(OR(B20="-",B20="Yes"),"",IF(AND(B20="No",B21=0),"Please fill in the maximum number of locations for which you need a GLN code","You have completed the form. The total costs are listed in the overview below"))</f>
        <v/>
      </c>
      <c r="E21" s="61"/>
    </row>
    <row r="22" spans="1:5" x14ac:dyDescent="0.3">
      <c r="A22" s="3"/>
      <c r="E22" s="61"/>
    </row>
    <row r="23" spans="1:5" x14ac:dyDescent="0.3">
      <c r="A23" s="3"/>
      <c r="E23" s="61"/>
    </row>
    <row r="24" spans="1:5" x14ac:dyDescent="0.3">
      <c r="A24" s="3"/>
      <c r="E24" s="61"/>
    </row>
    <row r="25" spans="1:5" x14ac:dyDescent="0.3">
      <c r="A25" s="3"/>
      <c r="E25" s="61"/>
    </row>
    <row r="26" spans="1:5" ht="17.25" thickBot="1" x14ac:dyDescent="0.35">
      <c r="E26" s="60"/>
    </row>
    <row r="27" spans="1:5" ht="17.25" thickBot="1" x14ac:dyDescent="0.35">
      <c r="A27" s="36" t="s">
        <v>16</v>
      </c>
      <c r="B27" s="37" t="s">
        <v>17</v>
      </c>
      <c r="C27" s="37"/>
      <c r="D27" s="38" t="s">
        <v>18</v>
      </c>
      <c r="E27" s="60"/>
    </row>
    <row r="28" spans="1:5" x14ac:dyDescent="0.3">
      <c r="A28" s="64" t="s">
        <v>19</v>
      </c>
      <c r="B28" s="70">
        <f>Resultaat!B20</f>
        <v>550</v>
      </c>
      <c r="C28" s="76"/>
      <c r="D28" s="71" t="s">
        <v>20</v>
      </c>
      <c r="E28" s="60"/>
    </row>
    <row r="29" spans="1:5" x14ac:dyDescent="0.3">
      <c r="A29" s="39" t="s">
        <v>21</v>
      </c>
      <c r="B29" s="45" t="e">
        <f>Resultaat!#REF!</f>
        <v>#REF!</v>
      </c>
      <c r="C29" s="67"/>
      <c r="D29" s="40" t="s">
        <v>20</v>
      </c>
      <c r="E29" s="60"/>
    </row>
    <row r="30" spans="1:5" x14ac:dyDescent="0.3">
      <c r="A30" s="39" t="s">
        <v>22</v>
      </c>
      <c r="B30" s="45">
        <f>C4</f>
        <v>0</v>
      </c>
      <c r="C30" s="67"/>
      <c r="D30" s="40" t="s">
        <v>23</v>
      </c>
    </row>
    <row r="31" spans="1:5" x14ac:dyDescent="0.3">
      <c r="A31" s="39" t="s">
        <v>24</v>
      </c>
      <c r="B31" s="45">
        <f>C6</f>
        <v>0</v>
      </c>
      <c r="C31" s="67"/>
      <c r="D31" s="40" t="s">
        <v>23</v>
      </c>
      <c r="E31" s="63"/>
    </row>
    <row r="32" spans="1:5" x14ac:dyDescent="0.3">
      <c r="A32" s="39" t="s">
        <v>25</v>
      </c>
      <c r="B32" s="45">
        <f>C10+C12+C14+C16</f>
        <v>0</v>
      </c>
      <c r="C32" s="67"/>
      <c r="D32" s="40" t="s">
        <v>23</v>
      </c>
    </row>
    <row r="33" spans="1:4" x14ac:dyDescent="0.3">
      <c r="A33" s="39" t="s">
        <v>26</v>
      </c>
      <c r="B33" s="45">
        <f>C18</f>
        <v>0</v>
      </c>
      <c r="C33" s="67"/>
      <c r="D33" s="40" t="s">
        <v>27</v>
      </c>
    </row>
    <row r="34" spans="1:4" x14ac:dyDescent="0.3">
      <c r="A34" s="39" t="s">
        <v>28</v>
      </c>
      <c r="B34" s="45">
        <f>Resultaat!B11</f>
        <v>0</v>
      </c>
      <c r="C34" s="67"/>
      <c r="D34" s="40" t="s">
        <v>23</v>
      </c>
    </row>
    <row r="35" spans="1:4" ht="17.25" thickBot="1" x14ac:dyDescent="0.35">
      <c r="A35" s="41" t="s">
        <v>29</v>
      </c>
      <c r="B35" s="46">
        <f>Resultaat!B21</f>
        <v>0</v>
      </c>
      <c r="C35" s="75"/>
      <c r="D35" s="42" t="s">
        <v>20</v>
      </c>
    </row>
    <row r="37" spans="1:4" ht="17.25" thickBot="1" x14ac:dyDescent="0.35"/>
    <row r="38" spans="1:4" ht="17.25" thickBot="1" x14ac:dyDescent="0.35">
      <c r="A38" s="68" t="s">
        <v>30</v>
      </c>
      <c r="B38" s="69" t="s">
        <v>17</v>
      </c>
    </row>
    <row r="39" spans="1:4" x14ac:dyDescent="0.3">
      <c r="A39" s="64" t="s">
        <v>31</v>
      </c>
      <c r="B39" s="65">
        <f>B30+B31+B32+B34</f>
        <v>0</v>
      </c>
    </row>
    <row r="40" spans="1:4" ht="17.25" thickBot="1" x14ac:dyDescent="0.35">
      <c r="A40" s="41" t="s">
        <v>32</v>
      </c>
      <c r="B40" s="66" t="e">
        <f>B28+B29+B35+(B33*12)</f>
        <v>#REF!</v>
      </c>
    </row>
  </sheetData>
  <conditionalFormatting sqref="A8">
    <cfRule type="expression" dxfId="21" priority="13">
      <formula>$B$6&lt;&gt;"No"</formula>
    </cfRule>
  </conditionalFormatting>
  <conditionalFormatting sqref="A10:A11">
    <cfRule type="expression" dxfId="20" priority="3">
      <formula>OR($B$8="Uitsluitend Agro CloSer formaat",$B$8="Agro CloSer formaat en ander formaat",$B$8="-",$B$8="Other format only")</formula>
    </cfRule>
  </conditionalFormatting>
  <conditionalFormatting sqref="A12">
    <cfRule type="expression" dxfId="19" priority="2">
      <formula>$B$11&lt;&gt;"Yes"</formula>
    </cfRule>
  </conditionalFormatting>
  <conditionalFormatting sqref="A14:A15">
    <cfRule type="expression" dxfId="18" priority="1">
      <formula>AND($B$8&lt;&gt;"Other format only",$B$8&lt;&gt;"Agro CloSer format and other format")</formula>
    </cfRule>
  </conditionalFormatting>
  <conditionalFormatting sqref="A16">
    <cfRule type="expression" dxfId="17" priority="24">
      <formula>$B$15&lt;&gt;"Yes"</formula>
    </cfRule>
  </conditionalFormatting>
  <conditionalFormatting sqref="A18">
    <cfRule type="expression" dxfId="16" priority="12">
      <formula>$B$6&lt;&gt;"No"</formula>
    </cfRule>
  </conditionalFormatting>
  <conditionalFormatting sqref="A20">
    <cfRule type="expression" dxfId="15" priority="4">
      <formula>$B$6="Ja"</formula>
    </cfRule>
  </conditionalFormatting>
  <conditionalFormatting sqref="A21">
    <cfRule type="expression" dxfId="14" priority="5">
      <formula>$B$20&lt;&gt;"No"</formula>
    </cfRule>
  </conditionalFormatting>
  <conditionalFormatting sqref="B4">
    <cfRule type="cellIs" dxfId="13" priority="31" operator="equal">
      <formula>"-"</formula>
    </cfRule>
  </conditionalFormatting>
  <conditionalFormatting sqref="B6">
    <cfRule type="expression" dxfId="12" priority="29">
      <formula>AND(B4&lt;&gt;"-",B6="-")</formula>
    </cfRule>
  </conditionalFormatting>
  <conditionalFormatting sqref="B8">
    <cfRule type="expression" dxfId="11" priority="27">
      <formula>AND(B8="-",B4&lt;&gt;"-",B6&lt;&gt;"-",$B$6&lt;&gt;"Yes")</formula>
    </cfRule>
  </conditionalFormatting>
  <conditionalFormatting sqref="B10">
    <cfRule type="expression" dxfId="10" priority="28">
      <formula>AND(B10="-",OR(B8="Agro CloSer format only",B8="Agro CloSer format and other format"))</formula>
    </cfRule>
  </conditionalFormatting>
  <conditionalFormatting sqref="B11">
    <cfRule type="expression" dxfId="9" priority="26">
      <formula>AND(B10&lt;&gt;"-",OR(B8="Agro CloSer format only",B8="Agro CloSer format and other format"),B11="-")</formula>
    </cfRule>
  </conditionalFormatting>
  <conditionalFormatting sqref="B12">
    <cfRule type="expression" dxfId="8" priority="21">
      <formula>AND(OR(ISERROR(B12*1),ISBLANK(B12)),B11="Yes")</formula>
    </cfRule>
  </conditionalFormatting>
  <conditionalFormatting sqref="B14">
    <cfRule type="expression" dxfId="7" priority="18">
      <formula>$D$14&lt;&gt;""</formula>
    </cfRule>
  </conditionalFormatting>
  <conditionalFormatting sqref="B15">
    <cfRule type="expression" dxfId="6" priority="17">
      <formula>AND($B$14&lt;&gt;"-",$B$15="-")</formula>
    </cfRule>
  </conditionalFormatting>
  <conditionalFormatting sqref="B16">
    <cfRule type="expression" dxfId="5" priority="22">
      <formula>AND(OR(ISERROR(B16*1),ISBLANK(B16)),B15="Yes")</formula>
    </cfRule>
  </conditionalFormatting>
  <conditionalFormatting sqref="B18">
    <cfRule type="expression" dxfId="4" priority="16">
      <formula>$D$18="Please fill in the number of messages"</formula>
    </cfRule>
  </conditionalFormatting>
  <conditionalFormatting sqref="B20">
    <cfRule type="expression" dxfId="3" priority="6">
      <formula>OR($B$6="Yes",AND(B20="-",B18&lt;&gt;"-"))</formula>
    </cfRule>
  </conditionalFormatting>
  <conditionalFormatting sqref="B21">
    <cfRule type="expression" dxfId="2" priority="7">
      <formula>AND(B20="No",B21=0)</formula>
    </cfRule>
  </conditionalFormatting>
  <conditionalFormatting sqref="C11">
    <cfRule type="expression" dxfId="1" priority="48">
      <formula>#REF!="Nee"</formula>
    </cfRule>
  </conditionalFormatting>
  <conditionalFormatting sqref="C15">
    <cfRule type="expression" dxfId="0" priority="42">
      <formula>#REF!="Nee"</formula>
    </cfRule>
  </conditionalFormatting>
  <dataValidations count="6">
    <dataValidation type="list" allowBlank="1" showInputMessage="1" showErrorMessage="1" sqref="B4" xr:uid="{00000000-0002-0000-0000-000000000000}">
      <formula1>"-,Manufacturer,Distributor"</formula1>
    </dataValidation>
    <dataValidation type="list" allowBlank="1" showInputMessage="1" showErrorMessage="1" sqref="B7" xr:uid="{00000000-0002-0000-0000-000001000000}">
      <formula1>"-,Ja,Nee"</formula1>
    </dataValidation>
    <dataValidation type="list" allowBlank="1" showInputMessage="1" showErrorMessage="1" sqref="B18" xr:uid="{00000000-0002-0000-0000-000002000000}">
      <formula1>"-,0,&lt;1.000,1.000 - 2.500,&gt;2.500"</formula1>
    </dataValidation>
    <dataValidation type="list" allowBlank="1" showInputMessage="1" showErrorMessage="1" sqref="B8" xr:uid="{00000000-0002-0000-0000-000003000000}">
      <formula1>"-,Agro CloSer format only,Other format only, Agro CloSer format and other format"</formula1>
    </dataValidation>
    <dataValidation type="list" allowBlank="1" showInputMessage="1" showErrorMessage="1" sqref="B10:B11 B14:B15 B6 B20" xr:uid="{BD3C3A7A-2419-4B8D-B79C-FBFE9987AC66}">
      <formula1>"-,Yes,No"</formula1>
    </dataValidation>
    <dataValidation type="list" allowBlank="1" showInputMessage="1" showErrorMessage="1" sqref="B21" xr:uid="{D85AB199-791C-4B90-AF9A-A4C799BA22AC}">
      <formula1>"1,10,100,1.000,10.000"</formula1>
    </dataValidation>
  </dataValidations>
  <pageMargins left="0.7" right="0.7" top="0.75" bottom="0.75" header="0.3" footer="0.3"/>
  <pageSetup paperSize="9" scale="5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28"/>
  <sheetViews>
    <sheetView tabSelected="1" zoomScale="115" zoomScaleNormal="115" workbookViewId="0">
      <selection activeCell="B26" sqref="B26"/>
    </sheetView>
  </sheetViews>
  <sheetFormatPr defaultRowHeight="16.5" x14ac:dyDescent="0.3"/>
  <cols>
    <col min="1" max="1" width="60.75" customWidth="1"/>
    <col min="2" max="2" width="21.25" bestFit="1" customWidth="1"/>
    <col min="3" max="3" width="11" bestFit="1" customWidth="1"/>
    <col min="4" max="4" width="11.625" bestFit="1" customWidth="1"/>
    <col min="5" max="5" width="11" bestFit="1" customWidth="1"/>
    <col min="6" max="6" width="11.625" bestFit="1" customWidth="1"/>
  </cols>
  <sheetData>
    <row r="1" spans="1:6" ht="21" thickBot="1" x14ac:dyDescent="0.35">
      <c r="A1" s="2" t="s">
        <v>33</v>
      </c>
      <c r="B1" s="1"/>
      <c r="C1" s="104">
        <v>2026</v>
      </c>
      <c r="D1" s="104"/>
      <c r="E1" s="104">
        <v>2027</v>
      </c>
      <c r="F1" s="104"/>
    </row>
    <row r="2" spans="1:6" ht="17.25" thickBot="1" x14ac:dyDescent="0.35">
      <c r="A2" s="4"/>
      <c r="B2" s="5"/>
      <c r="C2" s="98"/>
      <c r="D2" s="99"/>
      <c r="E2" s="98"/>
      <c r="F2" s="99"/>
    </row>
    <row r="3" spans="1:6" ht="17.25" thickBot="1" x14ac:dyDescent="0.35">
      <c r="A3" s="20" t="s">
        <v>34</v>
      </c>
      <c r="B3" s="100" t="s">
        <v>35</v>
      </c>
      <c r="C3" s="101" t="s">
        <v>36</v>
      </c>
      <c r="D3" s="100" t="s">
        <v>37</v>
      </c>
      <c r="E3" s="101" t="s">
        <v>36</v>
      </c>
      <c r="F3" s="100" t="s">
        <v>37</v>
      </c>
    </row>
    <row r="4" spans="1:6" x14ac:dyDescent="0.3">
      <c r="A4" s="21" t="s">
        <v>38</v>
      </c>
      <c r="B4" s="13"/>
      <c r="C4" s="94">
        <v>2750</v>
      </c>
      <c r="D4" s="14">
        <v>750</v>
      </c>
      <c r="E4" s="94">
        <v>2750</v>
      </c>
      <c r="F4" s="14">
        <v>750</v>
      </c>
    </row>
    <row r="5" spans="1:6" x14ac:dyDescent="0.3">
      <c r="A5" s="22" t="s">
        <v>39</v>
      </c>
      <c r="B5" s="14">
        <v>3225</v>
      </c>
      <c r="C5" s="94"/>
      <c r="D5" s="95"/>
      <c r="E5" s="94"/>
      <c r="F5" s="95"/>
    </row>
    <row r="6" spans="1:6" x14ac:dyDescent="0.3">
      <c r="A6" s="22" t="s">
        <v>40</v>
      </c>
      <c r="B6" s="14"/>
      <c r="C6" s="94"/>
      <c r="D6" s="95"/>
      <c r="E6" s="94"/>
      <c r="F6" s="95"/>
    </row>
    <row r="7" spans="1:6" x14ac:dyDescent="0.3">
      <c r="A7" s="22" t="s">
        <v>41</v>
      </c>
      <c r="B7" s="14">
        <v>3225</v>
      </c>
      <c r="C7" s="94"/>
      <c r="D7" s="95"/>
      <c r="E7" s="94"/>
      <c r="F7" s="95"/>
    </row>
    <row r="8" spans="1:6" ht="16.5" customHeight="1" x14ac:dyDescent="0.3">
      <c r="A8" s="23" t="s">
        <v>42</v>
      </c>
      <c r="B8" s="14">
        <v>827</v>
      </c>
      <c r="C8" s="94"/>
      <c r="D8" s="95"/>
      <c r="E8" s="94"/>
      <c r="F8" s="95"/>
    </row>
    <row r="9" spans="1:6" ht="16.5" customHeight="1" x14ac:dyDescent="0.3">
      <c r="A9" s="22" t="s">
        <v>43</v>
      </c>
      <c r="B9" s="14">
        <v>6532</v>
      </c>
      <c r="C9" s="94"/>
      <c r="D9" s="95"/>
      <c r="E9" s="94"/>
      <c r="F9" s="95"/>
    </row>
    <row r="10" spans="1:6" ht="16.5" customHeight="1" x14ac:dyDescent="0.3">
      <c r="A10" s="22" t="s">
        <v>44</v>
      </c>
      <c r="B10" s="14">
        <v>3225</v>
      </c>
      <c r="C10" s="94"/>
      <c r="D10" s="95"/>
      <c r="E10" s="94"/>
      <c r="F10" s="95"/>
    </row>
    <row r="11" spans="1:6" ht="16.5" customHeight="1" thickBot="1" x14ac:dyDescent="0.35">
      <c r="A11" s="24" t="s">
        <v>45</v>
      </c>
      <c r="B11" s="102">
        <f>IF(OR(Vragenlijst!B21=1,Vragenlijst!B21=10),50,IF(Vragenlijst!B21=100,75,IF(Vragenlijst!B21=1000,125,IF(Vragenlijst!B21=10000,255,0))))</f>
        <v>0</v>
      </c>
      <c r="C11" s="94"/>
      <c r="D11" s="95"/>
      <c r="E11" s="94"/>
      <c r="F11" s="95"/>
    </row>
    <row r="12" spans="1:6" ht="17.25" thickBot="1" x14ac:dyDescent="0.35">
      <c r="A12" s="11"/>
      <c r="B12" s="15"/>
      <c r="C12" s="94"/>
      <c r="D12" s="95"/>
      <c r="E12" s="94"/>
      <c r="F12" s="95"/>
    </row>
    <row r="13" spans="1:6" x14ac:dyDescent="0.3">
      <c r="A13" s="9" t="s">
        <v>46</v>
      </c>
      <c r="B13" s="13"/>
      <c r="C13" s="94"/>
      <c r="D13" s="95"/>
      <c r="E13" s="94"/>
      <c r="F13" s="95"/>
    </row>
    <row r="14" spans="1:6" x14ac:dyDescent="0.3">
      <c r="A14" s="7" t="s">
        <v>47</v>
      </c>
      <c r="B14" s="16">
        <v>0</v>
      </c>
      <c r="C14" s="94"/>
      <c r="D14" s="95"/>
      <c r="E14" s="94"/>
      <c r="F14" s="95"/>
    </row>
    <row r="15" spans="1:6" x14ac:dyDescent="0.3">
      <c r="A15" s="8" t="s">
        <v>48</v>
      </c>
      <c r="B15" s="17">
        <v>110</v>
      </c>
      <c r="C15" s="94"/>
      <c r="D15" s="95"/>
      <c r="E15" s="94"/>
      <c r="F15" s="95"/>
    </row>
    <row r="16" spans="1:6" x14ac:dyDescent="0.3">
      <c r="A16" s="7" t="s">
        <v>49</v>
      </c>
      <c r="B16" s="16">
        <v>221</v>
      </c>
      <c r="C16" s="94"/>
      <c r="D16" s="95"/>
      <c r="E16" s="94"/>
      <c r="F16" s="95"/>
    </row>
    <row r="17" spans="1:6" x14ac:dyDescent="0.3">
      <c r="A17" s="7" t="s">
        <v>50</v>
      </c>
      <c r="B17" s="16">
        <v>551</v>
      </c>
      <c r="C17" s="94"/>
      <c r="D17" s="95"/>
      <c r="E17" s="94"/>
      <c r="F17" s="95"/>
    </row>
    <row r="18" spans="1:6" ht="17.25" thickBot="1" x14ac:dyDescent="0.35">
      <c r="A18" s="10"/>
      <c r="B18" s="18"/>
      <c r="C18" s="94"/>
      <c r="D18" s="95"/>
      <c r="E18" s="94"/>
      <c r="F18" s="95"/>
    </row>
    <row r="19" spans="1:6" x14ac:dyDescent="0.3">
      <c r="A19" s="12" t="s">
        <v>51</v>
      </c>
      <c r="B19" s="19"/>
      <c r="C19" s="94"/>
      <c r="D19" s="95"/>
      <c r="E19" s="94"/>
      <c r="F19" s="95"/>
    </row>
    <row r="20" spans="1:6" x14ac:dyDescent="0.3">
      <c r="A20" s="6" t="s">
        <v>52</v>
      </c>
      <c r="B20" s="14">
        <v>550</v>
      </c>
      <c r="C20" s="94"/>
      <c r="D20" s="95"/>
      <c r="E20" s="94"/>
      <c r="F20" s="95"/>
    </row>
    <row r="21" spans="1:6" ht="17.25" thickBot="1" x14ac:dyDescent="0.35">
      <c r="A21" s="85" t="s">
        <v>45</v>
      </c>
      <c r="B21" s="103">
        <f>IF(Vragenlijst!B21=1,25,IF(Vragenlijst!B21=10,50,IF(Vragenlijst!B21=100,100,IF(Vragenlijst!B21=1000,150,IF(Vragenlijst!B21=10000,300,0)))))</f>
        <v>0</v>
      </c>
      <c r="C21" s="96"/>
      <c r="D21" s="97"/>
      <c r="E21" s="96"/>
      <c r="F21" s="97"/>
    </row>
    <row r="22" spans="1:6" x14ac:dyDescent="0.3">
      <c r="A22" s="1"/>
      <c r="B22" s="1"/>
    </row>
    <row r="23" spans="1:6" x14ac:dyDescent="0.3">
      <c r="A23" s="1"/>
      <c r="B23" s="1"/>
    </row>
    <row r="24" spans="1:6" x14ac:dyDescent="0.3">
      <c r="A24" s="1"/>
      <c r="B24" s="1"/>
    </row>
    <row r="25" spans="1:6" x14ac:dyDescent="0.3">
      <c r="A25" s="1"/>
      <c r="B25" s="1"/>
    </row>
    <row r="26" spans="1:6" x14ac:dyDescent="0.3">
      <c r="A26" s="1"/>
      <c r="B26" s="1"/>
    </row>
    <row r="27" spans="1:6" x14ac:dyDescent="0.3">
      <c r="A27" s="1"/>
      <c r="B27" s="1"/>
    </row>
    <row r="28" spans="1:6" x14ac:dyDescent="0.3">
      <c r="A28" s="1"/>
      <c r="B28" s="1"/>
    </row>
  </sheetData>
  <autoFilter ref="A2:B20" xr:uid="{00000000-0009-0000-0000-000001000000}"/>
  <mergeCells count="2">
    <mergeCell ref="C1:D1"/>
    <mergeCell ref="E1:F1"/>
  </mergeCells>
  <printOptions headings="1" gridLines="1"/>
  <pageMargins left="0.7" right="0.7" top="0.75" bottom="0.75" header="0.3" footer="0.3"/>
  <pageSetup paperSize="9" scale="91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d126266-8c3a-401f-9773-74396daf6ba8" xsi:nil="true"/>
    <TaxKeywordTaxHTField xmlns="cd126266-8c3a-401f-9773-74396daf6ba8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Excel" ma:contentTypeID="0x010100E7B8FB158B4709449DDB794BB4E7B12000BA470F76899FC8418661A8FFAA2BBC78" ma:contentTypeVersion="6" ma:contentTypeDescription="Een nieuw document maken." ma:contentTypeScope="" ma:versionID="bb0e9f5d3406c84fe59e9fbc933f0288">
  <xsd:schema xmlns:xsd="http://www.w3.org/2001/XMLSchema" xmlns:xs="http://www.w3.org/2001/XMLSchema" xmlns:p="http://schemas.microsoft.com/office/2006/metadata/properties" xmlns:ns2="cd126266-8c3a-401f-9773-74396daf6ba8" targetNamespace="http://schemas.microsoft.com/office/2006/metadata/properties" ma:root="true" ma:fieldsID="0bbff18451d72a48e50c3daba15152dc" ns2:_="">
    <xsd:import namespace="cd126266-8c3a-401f-9773-74396daf6ba8"/>
    <xsd:element name="properties">
      <xsd:complexType>
        <xsd:sequence>
          <xsd:element name="documentManagement">
            <xsd:complexType>
              <xsd:all>
                <xsd:element ref="ns2:TaxKeywordTaxHTField" minOccurs="0"/>
                <xsd:element ref="ns2:TaxCatchAll" minOccurs="0"/>
                <xsd:element ref="ns2:TaxCatchAllLabe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126266-8c3a-401f-9773-74396daf6ba8" elementFormDefault="qualified">
    <xsd:import namespace="http://schemas.microsoft.com/office/2006/documentManagement/types"/>
    <xsd:import namespace="http://schemas.microsoft.com/office/infopath/2007/PartnerControls"/>
    <xsd:element name="TaxKeywordTaxHTField" ma:index="8" nillable="true" ma:displayName="TaxKeywordTaxHTField" ma:hidden="true" ma:internalName="TaxKeywordTaxHTField" ma:readOnly="false">
      <xsd:simpleType>
        <xsd:restriction base="dms:Note"/>
      </xsd:simpleType>
    </xsd:element>
    <xsd:element name="TaxCatchAll" ma:index="9" nillable="true" ma:displayName="Taxonomy Catch All Column" ma:hidden="true" ma:list="{773e7346-59ed-4324-82fc-7f5f0f53613c}" ma:internalName="TaxCatchAll" ma:showField="CatchAllData" ma:web="cd126266-8c3a-401f-9773-74396daf6ba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773e7346-59ed-4324-82fc-7f5f0f53613c}" ma:internalName="TaxCatchAllLabel" ma:readOnly="true" ma:showField="CatchAllDataLabel" ma:web="cd126266-8c3a-401f-9773-74396daf6ba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4B1E82D-876B-4A4B-9813-CAFB0A382128}">
  <ds:schemaRefs>
    <ds:schemaRef ds:uri="http://schemas.microsoft.com/office/2006/documentManagement/types"/>
    <ds:schemaRef ds:uri="http://purl.org/dc/terms/"/>
    <ds:schemaRef ds:uri="http://www.w3.org/XML/1998/namespace"/>
    <ds:schemaRef ds:uri="cd126266-8c3a-401f-9773-74396daf6ba8"/>
    <ds:schemaRef ds:uri="http://schemas.openxmlformats.org/package/2006/metadata/core-properties"/>
    <ds:schemaRef ds:uri="http://purl.org/dc/elements/1.1/"/>
    <ds:schemaRef ds:uri="http://purl.org/dc/dcmitype/"/>
    <ds:schemaRef ds:uri="http://schemas.microsoft.com/office/infopath/2007/PartnerControl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2A74305-D6E1-4F65-A92A-6504A103641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EFF79B7-1E17-467A-94E9-6C7F11F7DF1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d126266-8c3a-401f-9773-74396daf6ba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Vragenlijst</vt:lpstr>
      <vt:lpstr>Resultaat</vt:lpstr>
    </vt:vector>
  </TitlesOfParts>
  <Manager/>
  <Company>Bayer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Wytse Buma</dc:creator>
  <cp:keywords/>
  <dc:description/>
  <cp:lastModifiedBy>Varenkamp, Anne-Marie</cp:lastModifiedBy>
  <cp:revision/>
  <cp:lastPrinted>2026-01-12T10:57:14Z</cp:lastPrinted>
  <dcterms:created xsi:type="dcterms:W3CDTF">2019-04-02T07:42:49Z</dcterms:created>
  <dcterms:modified xsi:type="dcterms:W3CDTF">2026-01-23T09:15:39Z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0x010100E7B8FB158B4709449DDB794BB4E7B12000BA470F76899FC8418661A8FFAA2BBC78</vt:lpwstr>
  </property>
  <property fmtid="{D5CDD505-2E9C-101B-9397-08002B2CF9AE}" pid="3" name="Order">
    <vt:r8>11700</vt:r8>
  </property>
  <property fmtid="{D5CDD505-2E9C-101B-9397-08002B2CF9AE}" pid="4" name="TaxKeyword">
    <vt:lpwstr/>
  </property>
  <property fmtid="{D5CDD505-2E9C-101B-9397-08002B2CF9AE}" pid="5" name="LikedBy">
    <vt:lpwstr/>
  </property>
  <property fmtid="{D5CDD505-2E9C-101B-9397-08002B2CF9AE}" pid="6" name="RatedBy">
    <vt:lpwstr/>
  </property>
</Properties>
</file>